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'Лист1'!$A$1:$M$43</definedName>
  </definedNames>
  <calcPr fullCalcOnLoad="1"/>
</workbook>
</file>

<file path=xl/sharedStrings.xml><?xml version="1.0" encoding="utf-8"?>
<sst xmlns="http://schemas.openxmlformats.org/spreadsheetml/2006/main" count="105" uniqueCount="67">
  <si>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</si>
  <si>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</si>
  <si>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</si>
  <si>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</si>
  <si>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</si>
  <si>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</si>
  <si>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Код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</si>
  <si>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</si>
  <si>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</si>
  <si>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</si>
  <si>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</si>
  <si>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</si>
  <si>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</si>
  <si>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</si>
  <si>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</si>
  <si>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</si>
  <si>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</si>
  <si>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</si>
  <si>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</si>
  <si>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</si>
  <si>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</si>
  <si>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</si>
  <si>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</si>
  <si>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</si>
  <si>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</si>
  <si>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</si>
  <si>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</si>
  <si>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</si>
  <si>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</si>
  <si>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</si>
  <si>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</si>
  <si>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</si>
  <si>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</si>
  <si>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</si>
  <si>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</si>
  <si>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</si>
  <si>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</si>
  <si>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</si>
  <si>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</si>
  <si>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</si>
  <si>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</si>
  <si>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</si>
  <si>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</si>
  <si>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</si>
  <si>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</si>
  <si>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</si>
  <si>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</si>
  <si>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 xml:space="preserve">Примечание: </t>
  </si>
  <si>
    <t>Представитель от Собственников помещений дома</t>
  </si>
  <si>
    <t>Стоимость на 1 кв м общ. пл.</t>
  </si>
  <si>
    <t>г. Рязань ул. Новаторов д. 13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</si>
  <si>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</si>
  <si>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</si>
  <si>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</si>
  <si>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</si>
  <si>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 xml:space="preserve">Уборка лестничных площадок и маршей </t>
  </si>
  <si>
    <t>постоянно</t>
  </si>
  <si>
    <t>по графику</t>
  </si>
  <si>
    <t>Периодичность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</si>
  <si>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</si>
  <si>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</si>
  <si>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</si>
  <si>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</si>
  <si>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Тариф с КРСОИ  </t>
  </si>
  <si>
    <t>Подметание прилегающей территории , содержание и уборка контейнерных площадок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</si>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</sst>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i/>
      <sz val="12"/>
      <color indexed="10"/>
      <name val="Cambria"/>
      <family val="1"/>
    </font>
    <font>
      <b/>
      <i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i/>
      <sz val="12"/>
      <color rgb="FFFF0000"/>
      <name val="Cambria"/>
      <family val="1"/>
    </font>
    <font>
      <b/>
      <i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0" fillId="0" borderId="0" xfId="0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2" fillId="0" borderId="0" xfId="0" applyFont="1" applyFill="1" applyBorder="1" applyAlignment="1">
      <alignment horizontal="left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0" fontId="3" fillId="33" borderId="10" xfId="0" applyFont="1" applyFill="1" applyBorder="1" applyAlignment="1">
      <alignment horizontal="justify" vertical="center" wrapText="1"/>
    </xf>
    <xf numFmtId="0" fontId="4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4" fontId="40" fillId="9" borderId="12" xfId="0" applyNumberFormat="1" applyFont="1" applyFill="1" applyBorder="1" applyAlignment="1">
      <alignment horizontal="right"/>
    </xf>
    <xf numFmtId="4" fontId="40" fillId="9" borderId="10" xfId="0" applyNumberFormat="1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right"/>
    </xf>
    <xf numFmtId="4" fontId="2" fillId="9" borderId="10" xfId="0" applyNumberFormat="1" applyFont="1" applyFill="1" applyBorder="1" applyAlignment="1">
      <alignment horizontal="center" vertical="center"/>
    </xf>
    <xf numFmtId="2" fontId="40" fillId="9" borderId="12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4" fontId="2" fillId="9" borderId="10" xfId="0" applyNumberFormat="1" applyFont="1" applyFill="1" applyBorder="1" applyAlignment="1">
      <alignment horizontal="center"/>
    </xf>
    <xf numFmtId="4" fontId="3" fillId="9" borderId="10" xfId="0" applyNumberFormat="1" applyFont="1" applyFill="1" applyBorder="1" applyAlignment="1">
      <alignment horizontal="center"/>
    </xf>
    <xf numFmtId="4" fontId="42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horizontal="right"/>
    </xf>
    <xf numFmtId="0" fontId="43" fillId="3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0" fillId="33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/>
    </xf>
    <xf numFmtId="0" fontId="40" fillId="9" borderId="14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right"/>
    </xf>
    <xf numFmtId="0" fontId="2" fillId="9" borderId="12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right"/>
    </xf>
    <xf numFmtId="0" fontId="2" fillId="9" borderId="15" xfId="0" applyFont="1" applyFill="1" applyBorder="1" applyAlignment="1">
      <alignment horizontal="right"/>
    </xf>
    <xf numFmtId="4" fontId="2" fillId="9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75" zoomScaleNormal="75" zoomScalePageLayoutView="0" workbookViewId="0" topLeftCell="A1">
      <selection activeCell="F2" sqref="F2"/>
    </sheetView>
  </sheetViews>
  <sheetFormatPr defaultColWidth="8.8515625" defaultRowHeight="15"/>
  <cols>
    <col min="1" max="1" width="15.140625" style="1" customWidth="1"/>
    <col min="2" max="2" width="48.00390625" style="1" customWidth="1"/>
    <col min="3" max="3" width="22.57421875" style="1" customWidth="1"/>
    <col min="4" max="4" width="14.7109375" style="1" hidden="1" customWidth="1"/>
    <col min="5" max="5" width="12.421875" style="1" customWidth="1"/>
    <col min="6" max="6" width="23.7109375" style="26" customWidth="1"/>
    <col min="7" max="7" width="15.7109375" style="26" hidden="1" customWidth="1"/>
    <col min="8" max="9" width="15.57421875" style="31" hidden="1" customWidth="1"/>
    <col min="10" max="10" width="13.7109375" style="31" hidden="1" customWidth="1"/>
    <col min="11" max="11" width="13.57421875" style="31" hidden="1" customWidth="1"/>
    <col min="12" max="12" width="17.57421875" style="31" hidden="1" customWidth="1"/>
    <col min="13" max="13" width="17.28125" style="31" hidden="1" customWidth="1"/>
    <col min="14" max="14" width="13.8515625" style="1" customWidth="1"/>
    <col min="15" max="16384" width="8.8515625" style="1" customWidth="1"/>
  </cols>
  <sheetData>
    <row r="1" spans="2:7" ht="15.75">
      <c r="B1" s="1" t="s">
        <v>0</v>
      </c>
      <c r="F1" s="2" t="s">
        <v>1</v>
      </c>
      <c r="G1" s="2"/>
    </row>
    <row r="2" spans="5:15" ht="15.75">
      <c r="E2" s="69" t="s">
        <v>2</v>
      </c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4" s="3" customFormat="1" ht="18.75" customHeight="1">
      <c r="A3" s="61" t="s">
        <v>66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3" customFormat="1" ht="3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2" ht="24.75" customHeight="1">
      <c r="A5" s="4"/>
      <c r="B5" s="4" t="s">
        <v>50</v>
      </c>
      <c r="C5" s="4" t="s">
        <v>3</v>
      </c>
      <c r="D5" s="5">
        <v>4204.8</v>
      </c>
      <c r="E5" s="5">
        <v>4204.8</v>
      </c>
      <c r="F5" s="6"/>
      <c r="G5" s="6"/>
      <c r="H5" s="28"/>
      <c r="I5" s="28"/>
      <c r="K5" s="28"/>
      <c r="L5" s="28"/>
    </row>
    <row r="6" spans="1:9" ht="20.25" customHeight="1">
      <c r="A6" s="62" t="s">
        <v>4</v>
      </c>
      <c r="B6" s="62"/>
      <c r="C6" s="62"/>
      <c r="D6" s="62"/>
      <c r="E6" s="62"/>
      <c r="F6" s="62"/>
      <c r="G6" s="62"/>
      <c r="H6" s="62"/>
      <c r="I6" s="62"/>
    </row>
    <row r="7" spans="1:17" ht="53.25" customHeight="1">
      <c r="A7" s="7" t="s">
        <v>5</v>
      </c>
      <c r="B7" s="7" t="s">
        <v>7</v>
      </c>
      <c r="C7" s="7" t="s">
        <v>8</v>
      </c>
      <c r="D7" s="7" t="s">
        <v>9</v>
      </c>
      <c r="E7" s="7" t="s">
        <v>10</v>
      </c>
      <c r="F7" s="8" t="s">
        <v>58</v>
      </c>
      <c r="G7" s="9"/>
      <c r="H7" s="12" t="s">
        <v>12</v>
      </c>
      <c r="I7" s="12" t="s">
        <v>11</v>
      </c>
      <c r="J7" s="12" t="s">
        <v>49</v>
      </c>
      <c r="K7" s="29" t="s">
        <v>6</v>
      </c>
      <c r="L7" s="29"/>
      <c r="M7" s="53"/>
      <c r="N7" s="12" t="s">
        <v>49</v>
      </c>
      <c r="O7" s="27"/>
      <c r="P7" s="27"/>
      <c r="Q7" s="27"/>
    </row>
    <row r="8" spans="1:14" ht="63">
      <c r="A8" s="7">
        <v>1</v>
      </c>
      <c r="B8" s="10" t="s">
        <v>16</v>
      </c>
      <c r="C8" s="7" t="s">
        <v>17</v>
      </c>
      <c r="D8" s="11">
        <v>0.33</v>
      </c>
      <c r="E8" s="11">
        <v>4204.8</v>
      </c>
      <c r="F8" s="8" t="s">
        <v>18</v>
      </c>
      <c r="G8" s="8">
        <v>12</v>
      </c>
      <c r="H8" s="12">
        <f aca="true" t="shared" si="0" ref="H8:H26">D8*E8</f>
        <v>1387.584</v>
      </c>
      <c r="I8" s="12">
        <f aca="true" t="shared" si="1" ref="I8:I26">H8*G8</f>
        <v>16651.008</v>
      </c>
      <c r="J8" s="33">
        <f>I8/G8/E8</f>
        <v>0.33</v>
      </c>
      <c r="K8" s="29"/>
      <c r="L8" s="29"/>
      <c r="M8" s="54"/>
      <c r="N8" s="56">
        <f>J8*1.04</f>
        <v>0.3432</v>
      </c>
    </row>
    <row r="9" spans="1:14" ht="63">
      <c r="A9" s="7">
        <f aca="true" t="shared" si="2" ref="A9:A26">A8+1</f>
        <v>2</v>
      </c>
      <c r="B9" s="39" t="s">
        <v>52</v>
      </c>
      <c r="C9" s="7" t="s">
        <v>17</v>
      </c>
      <c r="D9" s="11">
        <v>0.08</v>
      </c>
      <c r="E9" s="11">
        <v>4204.8</v>
      </c>
      <c r="F9" s="8" t="s">
        <v>18</v>
      </c>
      <c r="G9" s="8">
        <v>12</v>
      </c>
      <c r="H9" s="12">
        <f t="shared" si="0"/>
        <v>336.384</v>
      </c>
      <c r="I9" s="12">
        <f t="shared" si="1"/>
        <v>4036.608</v>
      </c>
      <c r="J9" s="33">
        <f aca="true" t="shared" si="3" ref="J9:J26">I9/G9/E9</f>
        <v>0.08</v>
      </c>
      <c r="K9" s="29"/>
      <c r="L9" s="29"/>
      <c r="M9" s="54"/>
      <c r="N9" s="56">
        <f aca="true" t="shared" si="4" ref="N9:N26">J9*1.04</f>
        <v>0.08320000000000001</v>
      </c>
    </row>
    <row r="10" spans="1:14" ht="63">
      <c r="A10" s="7">
        <f t="shared" si="2"/>
        <v>3</v>
      </c>
      <c r="B10" s="10" t="s">
        <v>20</v>
      </c>
      <c r="C10" s="7" t="s">
        <v>19</v>
      </c>
      <c r="D10" s="11">
        <v>0</v>
      </c>
      <c r="E10" s="11">
        <v>4204.8</v>
      </c>
      <c r="F10" s="8" t="s">
        <v>18</v>
      </c>
      <c r="G10" s="8">
        <v>12</v>
      </c>
      <c r="H10" s="12">
        <f t="shared" si="0"/>
        <v>0</v>
      </c>
      <c r="I10" s="12">
        <f t="shared" si="1"/>
        <v>0</v>
      </c>
      <c r="J10" s="33">
        <f t="shared" si="3"/>
        <v>0</v>
      </c>
      <c r="K10" s="29"/>
      <c r="L10" s="29"/>
      <c r="M10" s="54"/>
      <c r="N10" s="56">
        <f t="shared" si="4"/>
        <v>0</v>
      </c>
    </row>
    <row r="11" spans="1:14" ht="30" customHeight="1">
      <c r="A11" s="7">
        <f t="shared" si="2"/>
        <v>4</v>
      </c>
      <c r="B11" s="10" t="s">
        <v>21</v>
      </c>
      <c r="C11" s="7" t="s">
        <v>22</v>
      </c>
      <c r="D11" s="11">
        <v>0.07</v>
      </c>
      <c r="E11" s="11">
        <v>4204.8</v>
      </c>
      <c r="F11" s="8" t="s">
        <v>18</v>
      </c>
      <c r="G11" s="8">
        <v>12</v>
      </c>
      <c r="H11" s="12">
        <f t="shared" si="0"/>
        <v>294.336</v>
      </c>
      <c r="I11" s="12">
        <f t="shared" si="1"/>
        <v>3532.032</v>
      </c>
      <c r="J11" s="33">
        <f t="shared" si="3"/>
        <v>0.07</v>
      </c>
      <c r="K11" s="29"/>
      <c r="L11" s="29"/>
      <c r="M11" s="54"/>
      <c r="N11" s="56">
        <f t="shared" si="4"/>
        <v>0.0728</v>
      </c>
    </row>
    <row r="12" spans="1:14" ht="78.75">
      <c r="A12" s="7">
        <f t="shared" si="2"/>
        <v>5</v>
      </c>
      <c r="B12" s="10" t="s">
        <v>23</v>
      </c>
      <c r="C12" s="7" t="s">
        <v>24</v>
      </c>
      <c r="D12" s="11">
        <v>0.04</v>
      </c>
      <c r="E12" s="11">
        <v>4204.8</v>
      </c>
      <c r="F12" s="8" t="s">
        <v>18</v>
      </c>
      <c r="G12" s="8">
        <v>12</v>
      </c>
      <c r="H12" s="12">
        <f t="shared" si="0"/>
        <v>168.192</v>
      </c>
      <c r="I12" s="12">
        <f t="shared" si="1"/>
        <v>2018.304</v>
      </c>
      <c r="J12" s="33">
        <f t="shared" si="3"/>
        <v>0.04</v>
      </c>
      <c r="K12" s="29"/>
      <c r="L12" s="29"/>
      <c r="M12" s="54"/>
      <c r="N12" s="56">
        <f t="shared" si="4"/>
        <v>0.041600000000000005</v>
      </c>
    </row>
    <row r="13" spans="1:14" ht="63">
      <c r="A13" s="7">
        <f t="shared" si="2"/>
        <v>6</v>
      </c>
      <c r="B13" s="10" t="s">
        <v>26</v>
      </c>
      <c r="C13" s="7" t="s">
        <v>27</v>
      </c>
      <c r="D13" s="11">
        <v>0.2</v>
      </c>
      <c r="E13" s="11">
        <v>4204.8</v>
      </c>
      <c r="F13" s="8" t="s">
        <v>18</v>
      </c>
      <c r="G13" s="8">
        <v>12</v>
      </c>
      <c r="H13" s="12">
        <f t="shared" si="0"/>
        <v>840.96</v>
      </c>
      <c r="I13" s="12">
        <f t="shared" si="1"/>
        <v>10091.52</v>
      </c>
      <c r="J13" s="33">
        <f t="shared" si="3"/>
        <v>0.2</v>
      </c>
      <c r="K13" s="29"/>
      <c r="L13" s="29"/>
      <c r="M13" s="54"/>
      <c r="N13" s="56">
        <f t="shared" si="4"/>
        <v>0.20800000000000002</v>
      </c>
    </row>
    <row r="14" spans="1:14" ht="63">
      <c r="A14" s="7">
        <f t="shared" si="2"/>
        <v>7</v>
      </c>
      <c r="B14" s="10" t="s">
        <v>53</v>
      </c>
      <c r="C14" s="7" t="s">
        <v>29</v>
      </c>
      <c r="D14" s="11">
        <v>0.18000000000000002</v>
      </c>
      <c r="E14" s="11">
        <v>4204.8</v>
      </c>
      <c r="F14" s="8" t="s">
        <v>18</v>
      </c>
      <c r="G14" s="8">
        <v>12</v>
      </c>
      <c r="H14" s="12">
        <f t="shared" si="0"/>
        <v>756.8640000000001</v>
      </c>
      <c r="I14" s="12">
        <f t="shared" si="1"/>
        <v>9082.368000000002</v>
      </c>
      <c r="J14" s="33">
        <f t="shared" si="3"/>
        <v>0.18000000000000002</v>
      </c>
      <c r="K14" s="29"/>
      <c r="L14" s="29"/>
      <c r="M14" s="54"/>
      <c r="N14" s="56">
        <f t="shared" si="4"/>
        <v>0.18720000000000003</v>
      </c>
    </row>
    <row r="15" spans="1:14" ht="63">
      <c r="A15" s="7">
        <f t="shared" si="2"/>
        <v>8</v>
      </c>
      <c r="B15" s="10" t="s">
        <v>30</v>
      </c>
      <c r="C15" s="7" t="s">
        <v>29</v>
      </c>
      <c r="D15" s="11">
        <v>0.19</v>
      </c>
      <c r="E15" s="11">
        <v>4204.8</v>
      </c>
      <c r="F15" s="8" t="s">
        <v>18</v>
      </c>
      <c r="G15" s="8">
        <v>12</v>
      </c>
      <c r="H15" s="12">
        <f t="shared" si="0"/>
        <v>798.912</v>
      </c>
      <c r="I15" s="12">
        <f t="shared" si="1"/>
        <v>9586.944</v>
      </c>
      <c r="J15" s="33">
        <f t="shared" si="3"/>
        <v>0.18999999999999997</v>
      </c>
      <c r="K15" s="29"/>
      <c r="L15" s="29"/>
      <c r="M15" s="54"/>
      <c r="N15" s="56">
        <f t="shared" si="4"/>
        <v>0.19759999999999997</v>
      </c>
    </row>
    <row r="16" spans="1:14" ht="33" customHeight="1">
      <c r="A16" s="7">
        <f t="shared" si="2"/>
        <v>9</v>
      </c>
      <c r="B16" s="10" t="s">
        <v>54</v>
      </c>
      <c r="C16" s="7" t="s">
        <v>17</v>
      </c>
      <c r="D16" s="11">
        <v>0.52</v>
      </c>
      <c r="E16" s="11">
        <v>4204.8</v>
      </c>
      <c r="F16" s="14" t="s">
        <v>56</v>
      </c>
      <c r="G16" s="8">
        <v>12</v>
      </c>
      <c r="H16" s="12">
        <f t="shared" si="0"/>
        <v>2186.496</v>
      </c>
      <c r="I16" s="12">
        <f t="shared" si="1"/>
        <v>26237.952</v>
      </c>
      <c r="J16" s="33">
        <f t="shared" si="3"/>
        <v>0.52</v>
      </c>
      <c r="K16" s="29"/>
      <c r="L16" s="29"/>
      <c r="M16" s="54"/>
      <c r="N16" s="56">
        <f t="shared" si="4"/>
        <v>0.5408000000000001</v>
      </c>
    </row>
    <row r="17" spans="1:14" ht="33" customHeight="1">
      <c r="A17" s="7">
        <f t="shared" si="2"/>
        <v>10</v>
      </c>
      <c r="B17" s="10" t="s">
        <v>31</v>
      </c>
      <c r="C17" s="7" t="s">
        <v>17</v>
      </c>
      <c r="D17" s="11">
        <v>0.44</v>
      </c>
      <c r="E17" s="11">
        <v>4204.8</v>
      </c>
      <c r="F17" s="14" t="s">
        <v>56</v>
      </c>
      <c r="G17" s="8">
        <v>12</v>
      </c>
      <c r="H17" s="12">
        <f t="shared" si="0"/>
        <v>1850.112</v>
      </c>
      <c r="I17" s="12">
        <f t="shared" si="1"/>
        <v>22201.344</v>
      </c>
      <c r="J17" s="33">
        <f t="shared" si="3"/>
        <v>0.44</v>
      </c>
      <c r="K17" s="29"/>
      <c r="L17" s="29"/>
      <c r="M17" s="54"/>
      <c r="N17" s="56">
        <f t="shared" si="4"/>
        <v>0.4576</v>
      </c>
    </row>
    <row r="18" spans="1:14" ht="41.25" customHeight="1">
      <c r="A18" s="7">
        <f t="shared" si="2"/>
        <v>11</v>
      </c>
      <c r="B18" s="10" t="s">
        <v>32</v>
      </c>
      <c r="C18" s="7" t="s">
        <v>29</v>
      </c>
      <c r="D18" s="11">
        <v>0.05</v>
      </c>
      <c r="E18" s="11">
        <v>4204.8</v>
      </c>
      <c r="F18" s="8" t="s">
        <v>33</v>
      </c>
      <c r="G18" s="8">
        <v>12</v>
      </c>
      <c r="H18" s="12">
        <f t="shared" si="0"/>
        <v>210.24</v>
      </c>
      <c r="I18" s="12">
        <f t="shared" si="1"/>
        <v>2522.88</v>
      </c>
      <c r="J18" s="33">
        <f t="shared" si="3"/>
        <v>0.05</v>
      </c>
      <c r="K18" s="29"/>
      <c r="L18" s="29"/>
      <c r="M18" s="54"/>
      <c r="N18" s="56">
        <f t="shared" si="4"/>
        <v>0.052000000000000005</v>
      </c>
    </row>
    <row r="19" spans="1:14" ht="100.5" customHeight="1">
      <c r="A19" s="7">
        <f t="shared" si="2"/>
        <v>12</v>
      </c>
      <c r="B19" s="10" t="s">
        <v>34</v>
      </c>
      <c r="C19" s="7" t="s">
        <v>29</v>
      </c>
      <c r="D19" s="11">
        <v>0.08</v>
      </c>
      <c r="E19" s="11">
        <v>4204.8</v>
      </c>
      <c r="F19" s="8" t="s">
        <v>62</v>
      </c>
      <c r="G19" s="8">
        <v>12</v>
      </c>
      <c r="H19" s="12">
        <f t="shared" si="0"/>
        <v>336.384</v>
      </c>
      <c r="I19" s="12">
        <f t="shared" si="1"/>
        <v>4036.608</v>
      </c>
      <c r="J19" s="33">
        <f t="shared" si="3"/>
        <v>0.08</v>
      </c>
      <c r="K19" s="29"/>
      <c r="L19" s="29"/>
      <c r="M19" s="54"/>
      <c r="N19" s="56">
        <f t="shared" si="4"/>
        <v>0.08320000000000001</v>
      </c>
    </row>
    <row r="20" spans="1:14" ht="31.5">
      <c r="A20" s="7">
        <f t="shared" si="2"/>
        <v>13</v>
      </c>
      <c r="B20" s="10" t="s">
        <v>35</v>
      </c>
      <c r="C20" s="7" t="s">
        <v>36</v>
      </c>
      <c r="D20" s="11">
        <v>0.49</v>
      </c>
      <c r="E20" s="11">
        <v>4204.8</v>
      </c>
      <c r="F20" s="8" t="s">
        <v>25</v>
      </c>
      <c r="G20" s="8">
        <v>12</v>
      </c>
      <c r="H20" s="12">
        <f t="shared" si="0"/>
        <v>2060.352</v>
      </c>
      <c r="I20" s="12">
        <f t="shared" si="1"/>
        <v>24724.224</v>
      </c>
      <c r="J20" s="33">
        <f t="shared" si="3"/>
        <v>0.48999999999999994</v>
      </c>
      <c r="K20" s="29">
        <v>23200</v>
      </c>
      <c r="L20" s="29">
        <f>K20/E20/12</f>
        <v>0.4597919837645865</v>
      </c>
      <c r="M20" s="54"/>
      <c r="N20" s="56">
        <f t="shared" si="4"/>
        <v>0.5095999999999999</v>
      </c>
    </row>
    <row r="21" spans="1:14" ht="31.5">
      <c r="A21" s="7">
        <f t="shared" si="2"/>
        <v>14</v>
      </c>
      <c r="B21" s="49" t="s">
        <v>55</v>
      </c>
      <c r="C21" s="7" t="s">
        <v>37</v>
      </c>
      <c r="D21" s="11">
        <v>1.55</v>
      </c>
      <c r="E21" s="11">
        <v>4204.8</v>
      </c>
      <c r="F21" s="14" t="s">
        <v>56</v>
      </c>
      <c r="G21" s="8">
        <v>12</v>
      </c>
      <c r="H21" s="12">
        <f t="shared" si="0"/>
        <v>6517.4400000000005</v>
      </c>
      <c r="I21" s="12">
        <f t="shared" si="1"/>
        <v>78209.28</v>
      </c>
      <c r="J21" s="33">
        <f t="shared" si="3"/>
        <v>1.5499999999999998</v>
      </c>
      <c r="K21" s="29">
        <v>412.1</v>
      </c>
      <c r="L21" s="29">
        <f>(4372.12+1083+42.41)*12</f>
        <v>65970.36</v>
      </c>
      <c r="M21" s="54">
        <f>L21*0.06+L21</f>
        <v>69928.5816</v>
      </c>
      <c r="N21" s="56">
        <f t="shared" si="4"/>
        <v>1.6119999999999999</v>
      </c>
    </row>
    <row r="22" spans="1:14" ht="47.25">
      <c r="A22" s="7">
        <f t="shared" si="2"/>
        <v>15</v>
      </c>
      <c r="B22" s="49" t="s">
        <v>64</v>
      </c>
      <c r="C22" s="7" t="s">
        <v>38</v>
      </c>
      <c r="D22" s="11">
        <v>3.43</v>
      </c>
      <c r="E22" s="11">
        <v>4204.8</v>
      </c>
      <c r="F22" s="8" t="s">
        <v>39</v>
      </c>
      <c r="G22" s="8">
        <v>12</v>
      </c>
      <c r="H22" s="12">
        <f t="shared" si="0"/>
        <v>14422.464000000002</v>
      </c>
      <c r="I22" s="12">
        <f t="shared" si="1"/>
        <v>173069.56800000003</v>
      </c>
      <c r="J22" s="33">
        <f t="shared" si="3"/>
        <v>3.43</v>
      </c>
      <c r="K22" s="29">
        <v>1320</v>
      </c>
      <c r="L22" s="29">
        <f>(7374.53+1083+488.82)*12</f>
        <v>107356.19999999998</v>
      </c>
      <c r="M22" s="54">
        <f>L22*0.06+L22</f>
        <v>113797.57199999999</v>
      </c>
      <c r="N22" s="56">
        <f t="shared" si="4"/>
        <v>3.5672</v>
      </c>
    </row>
    <row r="23" spans="1:14" ht="31.5">
      <c r="A23" s="7">
        <f t="shared" si="2"/>
        <v>16</v>
      </c>
      <c r="B23" s="15" t="s">
        <v>40</v>
      </c>
      <c r="C23" s="16" t="s">
        <v>41</v>
      </c>
      <c r="D23" s="11">
        <v>6095.96</v>
      </c>
      <c r="E23" s="11">
        <v>2</v>
      </c>
      <c r="F23" s="14" t="s">
        <v>56</v>
      </c>
      <c r="G23" s="8">
        <v>12</v>
      </c>
      <c r="H23" s="12">
        <f t="shared" si="0"/>
        <v>12191.92</v>
      </c>
      <c r="I23" s="12">
        <f t="shared" si="1"/>
        <v>146303.04</v>
      </c>
      <c r="J23" s="33">
        <f>I23/12/D5</f>
        <v>2.8995243531202433</v>
      </c>
      <c r="K23" s="29"/>
      <c r="L23" s="29"/>
      <c r="M23" s="54"/>
      <c r="N23" s="56">
        <f t="shared" si="4"/>
        <v>3.015505327245053</v>
      </c>
    </row>
    <row r="24" spans="1:14" ht="15.75">
      <c r="A24" s="7">
        <f t="shared" si="2"/>
        <v>17</v>
      </c>
      <c r="B24" s="15" t="s">
        <v>42</v>
      </c>
      <c r="C24" s="16" t="s">
        <v>17</v>
      </c>
      <c r="D24" s="11">
        <v>1.6400000000000001</v>
      </c>
      <c r="E24" s="11">
        <v>4204.8</v>
      </c>
      <c r="F24" s="14" t="s">
        <v>56</v>
      </c>
      <c r="G24" s="8">
        <v>12</v>
      </c>
      <c r="H24" s="12">
        <f t="shared" si="0"/>
        <v>6895.872000000001</v>
      </c>
      <c r="I24" s="12">
        <f t="shared" si="1"/>
        <v>82750.464</v>
      </c>
      <c r="J24" s="33">
        <f t="shared" si="3"/>
        <v>1.64</v>
      </c>
      <c r="K24" s="29"/>
      <c r="L24" s="29"/>
      <c r="M24" s="54"/>
      <c r="N24" s="56">
        <f t="shared" si="4"/>
        <v>1.7056</v>
      </c>
    </row>
    <row r="25" spans="1:14" ht="15.75">
      <c r="A25" s="7">
        <f t="shared" si="2"/>
        <v>18</v>
      </c>
      <c r="B25" s="15" t="s">
        <v>43</v>
      </c>
      <c r="C25" s="16" t="s">
        <v>44</v>
      </c>
      <c r="D25" s="11">
        <v>0.13</v>
      </c>
      <c r="E25" s="11">
        <v>4204.8</v>
      </c>
      <c r="F25" s="14" t="s">
        <v>56</v>
      </c>
      <c r="G25" s="8">
        <v>12</v>
      </c>
      <c r="H25" s="12">
        <f t="shared" si="0"/>
        <v>546.624</v>
      </c>
      <c r="I25" s="12">
        <f t="shared" si="1"/>
        <v>6559.488</v>
      </c>
      <c r="J25" s="33">
        <f t="shared" si="3"/>
        <v>0.13</v>
      </c>
      <c r="K25" s="29"/>
      <c r="L25" s="29"/>
      <c r="M25" s="54"/>
      <c r="N25" s="56">
        <f t="shared" si="4"/>
        <v>0.13520000000000001</v>
      </c>
    </row>
    <row r="26" spans="1:14" ht="48.75" customHeight="1">
      <c r="A26" s="7">
        <f t="shared" si="2"/>
        <v>19</v>
      </c>
      <c r="B26" s="38" t="s">
        <v>45</v>
      </c>
      <c r="C26" s="13" t="s">
        <v>17</v>
      </c>
      <c r="D26" s="11">
        <v>1.27</v>
      </c>
      <c r="E26" s="11">
        <v>4204.8</v>
      </c>
      <c r="F26" s="14" t="s">
        <v>56</v>
      </c>
      <c r="G26" s="8">
        <v>12</v>
      </c>
      <c r="H26" s="12">
        <f t="shared" si="0"/>
        <v>5340.0960000000005</v>
      </c>
      <c r="I26" s="12">
        <f t="shared" si="1"/>
        <v>64081.152</v>
      </c>
      <c r="J26" s="33">
        <f t="shared" si="3"/>
        <v>1.27</v>
      </c>
      <c r="K26" s="29"/>
      <c r="L26" s="29"/>
      <c r="M26" s="54"/>
      <c r="N26" s="56">
        <f t="shared" si="4"/>
        <v>1.3208</v>
      </c>
    </row>
    <row r="27" spans="1:14" s="40" customFormat="1" ht="15.75">
      <c r="A27" s="58" t="s">
        <v>59</v>
      </c>
      <c r="B27" s="63"/>
      <c r="C27" s="58"/>
      <c r="D27" s="58"/>
      <c r="E27" s="58"/>
      <c r="F27" s="58"/>
      <c r="G27" s="44"/>
      <c r="H27" s="45">
        <f aca="true" t="shared" si="5" ref="H27:N27">SUM(H8:H26)</f>
        <v>57141.232</v>
      </c>
      <c r="I27" s="45">
        <f t="shared" si="5"/>
        <v>685694.7840000001</v>
      </c>
      <c r="J27" s="45">
        <f t="shared" si="5"/>
        <v>13.589524353120245</v>
      </c>
      <c r="K27" s="45">
        <f t="shared" si="5"/>
        <v>24932.1</v>
      </c>
      <c r="L27" s="45">
        <f t="shared" si="5"/>
        <v>173327.01979198377</v>
      </c>
      <c r="M27" s="45">
        <f t="shared" si="5"/>
        <v>183726.1536</v>
      </c>
      <c r="N27" s="45">
        <f t="shared" si="5"/>
        <v>14.133105327245053</v>
      </c>
    </row>
    <row r="28" spans="1:14" s="3" customFormat="1" ht="15.75">
      <c r="A28" s="59" t="s">
        <v>46</v>
      </c>
      <c r="B28" s="59"/>
      <c r="C28" s="59"/>
      <c r="D28" s="59"/>
      <c r="E28" s="59"/>
      <c r="F28" s="59"/>
      <c r="G28" s="59"/>
      <c r="H28" s="59"/>
      <c r="I28" s="59"/>
      <c r="J28" s="32"/>
      <c r="K28" s="32"/>
      <c r="L28" s="32"/>
      <c r="M28" s="32"/>
      <c r="N28" s="57"/>
    </row>
    <row r="29" spans="1:14" s="3" customFormat="1" ht="56.25" customHeight="1">
      <c r="A29" s="41" t="s">
        <v>5</v>
      </c>
      <c r="B29" s="41" t="s">
        <v>7</v>
      </c>
      <c r="C29" s="41" t="s">
        <v>8</v>
      </c>
      <c r="D29" s="41" t="s">
        <v>9</v>
      </c>
      <c r="E29" s="41" t="s">
        <v>10</v>
      </c>
      <c r="F29" s="42" t="s">
        <v>58</v>
      </c>
      <c r="G29" s="42"/>
      <c r="H29" s="30" t="s">
        <v>12</v>
      </c>
      <c r="I29" s="30" t="s">
        <v>11</v>
      </c>
      <c r="J29" s="30" t="s">
        <v>49</v>
      </c>
      <c r="K29" s="30"/>
      <c r="L29" s="30"/>
      <c r="M29" s="55"/>
      <c r="N29" s="12" t="s">
        <v>49</v>
      </c>
    </row>
    <row r="30" spans="1:14" s="3" customFormat="1" ht="36" customHeight="1">
      <c r="A30" s="41">
        <v>1</v>
      </c>
      <c r="B30" s="39" t="s">
        <v>46</v>
      </c>
      <c r="C30" s="41"/>
      <c r="D30" s="18">
        <v>2.14</v>
      </c>
      <c r="E30" s="18">
        <v>4204.8</v>
      </c>
      <c r="F30" s="42" t="s">
        <v>57</v>
      </c>
      <c r="G30" s="42">
        <v>12</v>
      </c>
      <c r="H30" s="30">
        <f>D30*E30</f>
        <v>8998.272</v>
      </c>
      <c r="I30" s="30">
        <f>H30*G30</f>
        <v>107979.26400000001</v>
      </c>
      <c r="J30" s="34">
        <f>D30</f>
        <v>2.14</v>
      </c>
      <c r="K30" s="30"/>
      <c r="L30" s="30"/>
      <c r="M30" s="55"/>
      <c r="N30" s="57">
        <f>J30*1.04</f>
        <v>2.2256</v>
      </c>
    </row>
    <row r="31" spans="1:14" s="3" customFormat="1" ht="36" customHeight="1">
      <c r="A31" s="41">
        <v>2</v>
      </c>
      <c r="B31" s="39" t="s">
        <v>13</v>
      </c>
      <c r="C31" s="41" t="s">
        <v>14</v>
      </c>
      <c r="D31" s="18">
        <v>14.06</v>
      </c>
      <c r="E31" s="18">
        <v>1900</v>
      </c>
      <c r="F31" s="42" t="s">
        <v>57</v>
      </c>
      <c r="G31" s="42">
        <v>1</v>
      </c>
      <c r="H31" s="30">
        <f>D31*E31</f>
        <v>26714</v>
      </c>
      <c r="I31" s="30">
        <f>H31*G31</f>
        <v>26714</v>
      </c>
      <c r="J31" s="34">
        <f>I31/12/E30</f>
        <v>0.5294346144089295</v>
      </c>
      <c r="K31" s="30"/>
      <c r="L31" s="30"/>
      <c r="M31" s="55"/>
      <c r="N31" s="57">
        <f>J31*1.04</f>
        <v>0.5506119989852867</v>
      </c>
    </row>
    <row r="32" spans="1:14" s="3" customFormat="1" ht="34.5" customHeight="1">
      <c r="A32" s="41">
        <f>A31+1</f>
        <v>3</v>
      </c>
      <c r="B32" s="39" t="s">
        <v>15</v>
      </c>
      <c r="C32" s="41" t="s">
        <v>14</v>
      </c>
      <c r="D32" s="18">
        <v>10.14</v>
      </c>
      <c r="E32" s="18">
        <v>1900</v>
      </c>
      <c r="F32" s="42" t="s">
        <v>57</v>
      </c>
      <c r="G32" s="42">
        <v>1</v>
      </c>
      <c r="H32" s="30">
        <f>D32*E32</f>
        <v>19266</v>
      </c>
      <c r="I32" s="30">
        <f>H32*G32</f>
        <v>19266</v>
      </c>
      <c r="J32" s="34">
        <f>I32/12/E30</f>
        <v>0.3818255327245053</v>
      </c>
      <c r="K32" s="30"/>
      <c r="L32" s="30"/>
      <c r="M32" s="55"/>
      <c r="N32" s="57">
        <f>J32*1.04</f>
        <v>0.39709855403348554</v>
      </c>
    </row>
    <row r="33" spans="1:14" s="43" customFormat="1" ht="15.75">
      <c r="A33" s="64" t="s">
        <v>59</v>
      </c>
      <c r="B33" s="64"/>
      <c r="C33" s="64"/>
      <c r="D33" s="64"/>
      <c r="E33" s="64"/>
      <c r="F33" s="64"/>
      <c r="G33" s="46"/>
      <c r="H33" s="47">
        <f aca="true" t="shared" si="6" ref="H33:N33">SUM(H30:H32)</f>
        <v>54978.272</v>
      </c>
      <c r="I33" s="47">
        <f t="shared" si="6"/>
        <v>153959.26400000002</v>
      </c>
      <c r="J33" s="47">
        <f t="shared" si="6"/>
        <v>3.0512601471334353</v>
      </c>
      <c r="K33" s="47">
        <f t="shared" si="6"/>
        <v>0</v>
      </c>
      <c r="L33" s="47">
        <f t="shared" si="6"/>
        <v>0</v>
      </c>
      <c r="M33" s="47">
        <f t="shared" si="6"/>
        <v>0</v>
      </c>
      <c r="N33" s="47">
        <f t="shared" si="6"/>
        <v>3.173310553018772</v>
      </c>
    </row>
    <row r="34" spans="1:14" s="40" customFormat="1" ht="15.75">
      <c r="A34" s="58" t="s">
        <v>61</v>
      </c>
      <c r="B34" s="58"/>
      <c r="C34" s="58"/>
      <c r="D34" s="58"/>
      <c r="E34" s="58"/>
      <c r="F34" s="58"/>
      <c r="G34" s="48">
        <f>I34/12/E30</f>
        <v>16.640784500253684</v>
      </c>
      <c r="H34" s="45">
        <f>H33+H27</f>
        <v>112119.504</v>
      </c>
      <c r="I34" s="45">
        <f aca="true" t="shared" si="7" ref="I34:N34">I27+I33</f>
        <v>839654.0480000002</v>
      </c>
      <c r="J34" s="45">
        <f t="shared" si="7"/>
        <v>16.64078450025368</v>
      </c>
      <c r="K34" s="45">
        <f t="shared" si="7"/>
        <v>24932.1</v>
      </c>
      <c r="L34" s="45">
        <f t="shared" si="7"/>
        <v>173327.01979198377</v>
      </c>
      <c r="M34" s="45">
        <f t="shared" si="7"/>
        <v>183726.1536</v>
      </c>
      <c r="N34" s="45">
        <f t="shared" si="7"/>
        <v>17.306415880263824</v>
      </c>
    </row>
    <row r="35" spans="1:14" ht="15.75">
      <c r="A35" s="59" t="s">
        <v>60</v>
      </c>
      <c r="B35" s="59"/>
      <c r="C35" s="59"/>
      <c r="D35" s="59"/>
      <c r="E35" s="59"/>
      <c r="F35" s="59"/>
      <c r="G35" s="59"/>
      <c r="H35" s="59"/>
      <c r="I35" s="59"/>
      <c r="N35" s="56"/>
    </row>
    <row r="36" spans="1:14" ht="65.25" customHeight="1">
      <c r="A36" s="7">
        <v>1</v>
      </c>
      <c r="B36" s="39" t="s">
        <v>65</v>
      </c>
      <c r="C36" s="17" t="s">
        <v>17</v>
      </c>
      <c r="D36" s="18">
        <v>2.28</v>
      </c>
      <c r="E36" s="11">
        <v>4204.8</v>
      </c>
      <c r="F36" s="14" t="s">
        <v>28</v>
      </c>
      <c r="G36" s="8">
        <v>12</v>
      </c>
      <c r="H36" s="12">
        <f>D36*E36</f>
        <v>9586.944</v>
      </c>
      <c r="I36" s="12">
        <f>H36*G36</f>
        <v>115043.328</v>
      </c>
      <c r="J36" s="33">
        <f>I36/G36/E36</f>
        <v>2.28</v>
      </c>
      <c r="N36" s="56">
        <v>2.28</v>
      </c>
    </row>
    <row r="37" spans="1:14" ht="15.75">
      <c r="A37" s="65" t="s">
        <v>63</v>
      </c>
      <c r="B37" s="66"/>
      <c r="C37" s="66"/>
      <c r="D37" s="66"/>
      <c r="E37" s="66"/>
      <c r="F37" s="67"/>
      <c r="G37" s="51">
        <f>G34+D36</f>
        <v>18.920784500253685</v>
      </c>
      <c r="H37" s="52">
        <f aca="true" t="shared" si="8" ref="H37:N37">H36+H34</f>
        <v>121706.448</v>
      </c>
      <c r="I37" s="52">
        <f t="shared" si="8"/>
        <v>954697.3760000002</v>
      </c>
      <c r="J37" s="52">
        <f t="shared" si="8"/>
        <v>18.92078450025368</v>
      </c>
      <c r="K37" s="52">
        <f t="shared" si="8"/>
        <v>24932.1</v>
      </c>
      <c r="L37" s="52">
        <f t="shared" si="8"/>
        <v>173327.01979198377</v>
      </c>
      <c r="M37" s="52">
        <f t="shared" si="8"/>
        <v>183726.1536</v>
      </c>
      <c r="N37" s="68">
        <f t="shared" si="8"/>
        <v>19.586415880263825</v>
      </c>
    </row>
    <row r="38" spans="1:9" ht="15.75">
      <c r="A38" s="50"/>
      <c r="B38" s="50"/>
      <c r="C38" s="50"/>
      <c r="D38" s="50"/>
      <c r="E38" s="50"/>
      <c r="F38" s="50"/>
      <c r="G38" s="50"/>
      <c r="H38" s="50"/>
      <c r="I38" s="50"/>
    </row>
    <row r="39" spans="1:12" ht="12.75" customHeight="1">
      <c r="A39" s="19" t="s">
        <v>47</v>
      </c>
      <c r="B39" s="60" t="s">
        <v>51</v>
      </c>
      <c r="C39" s="60"/>
      <c r="D39" s="60"/>
      <c r="E39" s="60"/>
      <c r="F39" s="60"/>
      <c r="G39" s="60"/>
      <c r="H39" s="60"/>
      <c r="I39" s="60"/>
      <c r="K39" s="35"/>
      <c r="L39" s="35"/>
    </row>
    <row r="40" spans="1:12" ht="15.75">
      <c r="A40" s="20"/>
      <c r="B40" s="60"/>
      <c r="C40" s="60"/>
      <c r="D40" s="60"/>
      <c r="E40" s="60"/>
      <c r="F40" s="60"/>
      <c r="G40" s="60"/>
      <c r="H40" s="60"/>
      <c r="I40" s="60"/>
      <c r="K40" s="35"/>
      <c r="L40" s="35"/>
    </row>
    <row r="41" spans="1:12" ht="32.25" customHeight="1">
      <c r="A41" s="20"/>
      <c r="B41" s="60"/>
      <c r="C41" s="60"/>
      <c r="D41" s="60"/>
      <c r="E41" s="60"/>
      <c r="F41" s="60"/>
      <c r="G41" s="60"/>
      <c r="H41" s="60"/>
      <c r="I41" s="60"/>
      <c r="K41" s="35"/>
      <c r="L41" s="35"/>
    </row>
    <row r="42" spans="1:12" ht="15.75">
      <c r="A42" s="20"/>
      <c r="B42" s="20"/>
      <c r="C42" s="20"/>
      <c r="D42" s="20"/>
      <c r="E42" s="20"/>
      <c r="F42" s="21"/>
      <c r="G42" s="21"/>
      <c r="H42" s="35"/>
      <c r="I42" s="35"/>
      <c r="K42" s="35"/>
      <c r="L42" s="35"/>
    </row>
    <row r="43" spans="1:13" s="24" customFormat="1" ht="15.75">
      <c r="A43" s="22"/>
      <c r="B43" s="23"/>
      <c r="C43" s="22"/>
      <c r="D43" s="23" t="s">
        <v>48</v>
      </c>
      <c r="F43" s="25"/>
      <c r="G43" s="25"/>
      <c r="H43" s="36"/>
      <c r="I43" s="36"/>
      <c r="J43" s="37"/>
      <c r="K43" s="36"/>
      <c r="L43" s="36"/>
      <c r="M43" s="37"/>
    </row>
    <row r="44" spans="1:13" s="24" customFormat="1" ht="37.5" customHeight="1">
      <c r="A44" s="22"/>
      <c r="B44" s="22"/>
      <c r="C44" s="22"/>
      <c r="D44" s="23"/>
      <c r="E44" s="22"/>
      <c r="F44" s="25"/>
      <c r="G44" s="25"/>
      <c r="H44" s="36"/>
      <c r="I44" s="36"/>
      <c r="J44" s="37"/>
      <c r="K44" s="36"/>
      <c r="L44" s="36"/>
      <c r="M44" s="37"/>
    </row>
  </sheetData>
  <sheetProtection/>
  <mergeCells count="9">
    <mergeCell ref="A34:F34"/>
    <mergeCell ref="A35:I35"/>
    <mergeCell ref="B39:I41"/>
    <mergeCell ref="A28:I28"/>
    <mergeCell ref="A6:I6"/>
    <mergeCell ref="A27:F27"/>
    <mergeCell ref="A33:F33"/>
    <mergeCell ref="A37:F37"/>
    <mergeCell ref="A3:N4"/>
  </mergeCells>
  <printOptions/>
  <pageMargins left="0.11811023622047245" right="0.11811023622047245" top="0.11811023622047245" bottom="0.11811023622047245" header="0.11811023622047245" footer="0.1181102362204724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2022-02-14T11:03:56Z</dcterms:modified>
  <cp:category/>
  <cp:version/>
  <cp:contentType/>
  <cp:contentStatus/>
</cp:coreProperties>
</file>